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Oracle\SAGE\"/>
    </mc:Choice>
  </mc:AlternateContent>
  <workbookProtection lockStructure="1"/>
  <bookViews>
    <workbookView xWindow="0" yWindow="0" windowWidth="28800" windowHeight="11700"/>
  </bookViews>
  <sheets>
    <sheet name="Sage User Access" sheetId="9" r:id="rId1"/>
    <sheet name="SysAdmin Use Only" sheetId="7" state="hidden" r:id="rId2"/>
  </sheets>
  <definedNames>
    <definedName name="Additional_Information">'Sage User Access'!#REF!</definedName>
    <definedName name="Approvals">'Sage User Access'!#REF!</definedName>
    <definedName name="Authorization_and_Submission">'Sage User Access'!#REF!</definedName>
    <definedName name="Dates">'Sage User Access'!#REF!</definedName>
    <definedName name="Departmental_Information">'Sage User Access'!#REF!</definedName>
    <definedName name="Financials_Helpdesk">'Sage User Access'!#REF!</definedName>
    <definedName name="Guidelines">#REF!</definedName>
    <definedName name="LOOKUPS">'SysAdmin Use Only'!$Y$5:$AD$21</definedName>
    <definedName name="Other_Information">'Sage User Access'!#REF!</definedName>
    <definedName name="Personal_Information">'Sage User Access'!#REF!</definedName>
    <definedName name="_xlnm.Print_Area" localSheetId="0">'Sage User Access'!$A$1:$D$24</definedName>
    <definedName name="Purchase_Reqs_Approval_Limit">'Sage User Access'!$AD$70:$AD$72</definedName>
    <definedName name="Roles_and_Responsibilities">'Sage User Access'!#REF!</definedName>
    <definedName name="Select_Add">'SysAdmin Use Only'!$AA$14:$AA$15</definedName>
    <definedName name="Select_Add_Remove">'SysAdmin Use Only'!$AA$7:$AA$9</definedName>
    <definedName name="Select_company">'SysAdmin Use Only'!$Y$8:$Y$50</definedName>
    <definedName name="Select_GL_Journal_Limit">'SysAdmin Use Only'!$AD$7:$AD$12</definedName>
    <definedName name="Select_Purchasing_Approval_Limit">'SysAdmin Use Only'!$AC$7:$AC$17</definedName>
    <definedName name="Select_Remove">'SysAdmin Use Only'!$AB$14:$AB$15</definedName>
    <definedName name="Select_Reports">'SysAdmin Use Only'!$Y$7:$Y$11</definedName>
    <definedName name="Select_Research_Activity">'SysAdmin Use Only'!$AB$7:$AB$9</definedName>
    <definedName name="Select_Research_Income">'SysAdmin Use Only'!$AB$10:$AB$12</definedName>
    <definedName name="Select_role">'SysAdmin Use Only'!$Y$53:$Y$78</definedName>
    <definedName name="Select_Type_of_Request">'SysAdmin Use Only'!$AA$17:$AA$20</definedName>
    <definedName name="Select_Yes_No">'SysAdmin Use Only'!$Z$7:$Z$9</definedName>
    <definedName name="Supervisor">'Sage User Access'!#REF!</definedName>
    <definedName name="Type_of_Request">'Sage User Access'!$A$3</definedName>
    <definedName name="User_New_Surname">#REF!</definedName>
    <definedName name="User_Reactivate_Surname">#REF!</definedName>
    <definedName name="ValidBIGroups">#REF!</definedName>
  </definedNames>
  <calcPr calcId="162913" iterateCount="1" calcOnSave="0" concurrentCalc="0"/>
  <customWorkbookViews>
    <customWorkbookView name="Sljc - Personal View" guid="{DF424428-01EA-4820-94F5-F18175F71AFA}" mergeInterval="0" personalView="1" maximized="1" xWindow="1" yWindow="1" windowWidth="1280" windowHeight="580" activeSheetId="6"/>
  </customWorkbookViews>
</workbook>
</file>

<file path=xl/calcChain.xml><?xml version="1.0" encoding="utf-8"?>
<calcChain xmlns="http://schemas.openxmlformats.org/spreadsheetml/2006/main">
  <c r="I2" i="7" l="1"/>
  <c r="H2" i="7"/>
  <c r="G2" i="7"/>
  <c r="F2" i="7"/>
  <c r="E2" i="7"/>
  <c r="AK2" i="7"/>
  <c r="D2" i="7"/>
  <c r="C2" i="7"/>
  <c r="A2" i="7"/>
  <c r="B2" i="7"/>
  <c r="M2" i="7"/>
  <c r="A4" i="7"/>
  <c r="AY2" i="7"/>
  <c r="A60" i="7"/>
  <c r="AS2" i="7"/>
  <c r="A54" i="7"/>
  <c r="U2" i="7"/>
  <c r="X2" i="7"/>
  <c r="A15" i="7"/>
  <c r="AG2" i="7"/>
  <c r="A24" i="7"/>
  <c r="AW2" i="7"/>
  <c r="A58" i="7"/>
  <c r="N2" i="7"/>
  <c r="A5" i="7"/>
  <c r="W2" i="7"/>
  <c r="A14" i="7"/>
  <c r="AA2" i="7"/>
  <c r="A18" i="7"/>
  <c r="AE2" i="7"/>
  <c r="A22" i="7"/>
  <c r="AT2" i="7"/>
  <c r="A55" i="7"/>
  <c r="AU2" i="7"/>
  <c r="AF2" i="7"/>
  <c r="A23" i="7"/>
  <c r="AD2" i="7"/>
  <c r="A21" i="7"/>
  <c r="AI2" i="7"/>
  <c r="A26" i="7"/>
  <c r="AN2" i="7"/>
  <c r="A31" i="7"/>
  <c r="AM2" i="7"/>
  <c r="A30" i="7"/>
  <c r="V2" i="7"/>
  <c r="A13" i="7"/>
  <c r="AQ2" i="7"/>
  <c r="A52" i="7"/>
  <c r="AL2" i="7"/>
  <c r="A29" i="7"/>
  <c r="R2" i="7"/>
  <c r="A9" i="7"/>
  <c r="AC2" i="7"/>
  <c r="A20" i="7"/>
  <c r="AX2" i="7"/>
  <c r="A59" i="7"/>
  <c r="P2" i="7"/>
  <c r="A7" i="7"/>
  <c r="O2" i="7"/>
  <c r="A6" i="7"/>
  <c r="AO2" i="7"/>
  <c r="A32" i="7"/>
  <c r="Y2" i="7"/>
  <c r="A16" i="7"/>
  <c r="Q2" i="7"/>
  <c r="A8" i="7"/>
  <c r="AJ2" i="7"/>
  <c r="A27" i="7"/>
  <c r="AP2" i="7"/>
  <c r="A51" i="7"/>
  <c r="AR2" i="7"/>
  <c r="A53" i="7"/>
  <c r="AB2" i="7"/>
  <c r="A19" i="7"/>
  <c r="AH2" i="7"/>
  <c r="A25" i="7"/>
  <c r="AV2" i="7"/>
  <c r="A57" i="7"/>
  <c r="L2" i="7"/>
  <c r="A3" i="7"/>
  <c r="S2" i="7"/>
  <c r="A10" i="7"/>
  <c r="T2" i="7"/>
  <c r="A11" i="7"/>
  <c r="A12" i="7"/>
  <c r="A56" i="7"/>
  <c r="A28" i="7"/>
  <c r="Z2" i="7"/>
  <c r="A17" i="7"/>
</calcChain>
</file>

<file path=xl/sharedStrings.xml><?xml version="1.0" encoding="utf-8"?>
<sst xmlns="http://schemas.openxmlformats.org/spreadsheetml/2006/main" count="132" uniqueCount="114">
  <si>
    <t>BI Research Viewers</t>
  </si>
  <si>
    <t>samAccountName</t>
  </si>
  <si>
    <t>LastName</t>
  </si>
  <si>
    <t>FirstName</t>
  </si>
  <si>
    <t>Email</t>
  </si>
  <si>
    <t>Department_Code</t>
  </si>
  <si>
    <t>&lt;---Select---&gt;</t>
  </si>
  <si>
    <t>£</t>
  </si>
  <si>
    <t>Title:</t>
  </si>
  <si>
    <t>Surname:</t>
  </si>
  <si>
    <t>Telephone:</t>
  </si>
  <si>
    <t>Email Address:</t>
  </si>
  <si>
    <t>Job Title:</t>
  </si>
  <si>
    <t>LOOKUPS</t>
  </si>
  <si>
    <t>Yes</t>
  </si>
  <si>
    <t>Add</t>
  </si>
  <si>
    <t>No</t>
  </si>
  <si>
    <t>Remove</t>
  </si>
  <si>
    <t>Section A - Type of Request</t>
  </si>
  <si>
    <t>Please select the Type of Request:</t>
  </si>
  <si>
    <t>New User Request</t>
  </si>
  <si>
    <t>Change User Request</t>
  </si>
  <si>
    <t>Forename(s):</t>
  </si>
  <si>
    <t>&lt;---Select Reports---&gt;</t>
  </si>
  <si>
    <t>Section B - User Details</t>
  </si>
  <si>
    <t>&lt;---Select--&gt;</t>
  </si>
  <si>
    <t>&lt;--Select---&gt;</t>
  </si>
  <si>
    <t>BIResearchIncome</t>
  </si>
  <si>
    <r>
      <t>Oxford Username</t>
    </r>
    <r>
      <rPr>
        <sz val="10"/>
        <rFont val="Arial"/>
        <family val="2"/>
      </rPr>
      <t>(e.g. admn1234, also known as Single Sign-On username)</t>
    </r>
  </si>
  <si>
    <t xml:space="preserve">Add to Departmental Spreadsheet Groups </t>
  </si>
  <si>
    <t>Adding Access</t>
  </si>
  <si>
    <t>Remove Sage Access</t>
  </si>
  <si>
    <t>Location/Address</t>
  </si>
  <si>
    <t>If removing the User's Sage access, please provide an end-date:</t>
  </si>
  <si>
    <t>Gray Cancer Institute</t>
  </si>
  <si>
    <t>Jenner Vaccine Foundation</t>
  </si>
  <si>
    <t>Oxford Ltd</t>
  </si>
  <si>
    <t>Oxford Mutual</t>
  </si>
  <si>
    <t>Oxford University Fixed Assets Ltd</t>
  </si>
  <si>
    <t>Test Oxford Ltd</t>
  </si>
  <si>
    <t>Test Oxford Universtity Fixed Assets Ltd</t>
  </si>
  <si>
    <t>Oxford Capital Fund (General Partner) Ltd</t>
  </si>
  <si>
    <t>Oxford Student Services Ltd</t>
  </si>
  <si>
    <t>Oxford University Charity RAG</t>
  </si>
  <si>
    <t>Oxford University Endowment Management Ltd</t>
  </si>
  <si>
    <t>Oxford University Student Union</t>
  </si>
  <si>
    <t>Oxford University Trading</t>
  </si>
  <si>
    <t>Test Voltaire Foundation Ltd</t>
  </si>
  <si>
    <t>Voltaire Foundation Ltd</t>
  </si>
  <si>
    <t>OSBS Programmes Ltd</t>
  </si>
  <si>
    <t>Oxford Said Business School Ltd</t>
  </si>
  <si>
    <t>Test OSBS Programmes Ltd</t>
  </si>
  <si>
    <t>Test Oxford Said Business School Ltd</t>
  </si>
  <si>
    <t>Select which COMPANY(ies) you require (if applicable)</t>
  </si>
  <si>
    <t>ALL</t>
  </si>
  <si>
    <t>&lt;---Select Company---&gt;</t>
  </si>
  <si>
    <r>
      <t xml:space="preserve">Role(s) to add:
</t>
    </r>
    <r>
      <rPr>
        <i/>
        <sz val="10"/>
        <rFont val="Arial"/>
        <family val="2"/>
      </rPr>
      <t>Please list the Role(s) for which you should have access.</t>
    </r>
  </si>
  <si>
    <t>Roles</t>
  </si>
  <si>
    <t>Additional Companies, please state:</t>
  </si>
  <si>
    <t>Accountant</t>
  </si>
  <si>
    <t>Accounts Assistant (Purchases)</t>
  </si>
  <si>
    <t>Accounts Assistant (Sales)</t>
  </si>
  <si>
    <t>Administrators</t>
  </si>
  <si>
    <t>Assistant Accountant (Cash Book)</t>
  </si>
  <si>
    <t>Assistant Accountant (Projects)</t>
  </si>
  <si>
    <t>Assistant Accountant (Stock)</t>
  </si>
  <si>
    <t>Company Accountant</t>
  </si>
  <si>
    <t>CRM Integration</t>
  </si>
  <si>
    <t>EPOS Processing</t>
  </si>
  <si>
    <t>Full Access</t>
  </si>
  <si>
    <t>Oxford Ltd Accounts Access</t>
  </si>
  <si>
    <t>Project Manager</t>
  </si>
  <si>
    <t>Purchase Enquiry</t>
  </si>
  <si>
    <t>Purchase Order Transactions</t>
  </si>
  <si>
    <t>User Administration</t>
  </si>
  <si>
    <t>&lt;---Select Role---&gt;</t>
  </si>
  <si>
    <t>Select which COMPANY(ies) to remove (if applicable)</t>
  </si>
  <si>
    <r>
      <t xml:space="preserve">Role(s) to remove:
</t>
    </r>
    <r>
      <rPr>
        <i/>
        <sz val="10"/>
        <rFont val="Arial"/>
        <family val="2"/>
      </rPr>
      <t xml:space="preserve">Please list the Role(s) for which you should not have access to data. </t>
    </r>
  </si>
  <si>
    <r>
      <t xml:space="preserve">All sections of this form are </t>
    </r>
    <r>
      <rPr>
        <b/>
        <sz val="10"/>
        <rFont val="Arial"/>
        <family val="2"/>
      </rPr>
      <t>mandatory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/>
    </r>
  </si>
  <si>
    <t>Sage User Access</t>
  </si>
  <si>
    <t>Removal of Access -  Tick if applicable</t>
  </si>
  <si>
    <t>Additional Roles, please state:</t>
  </si>
  <si>
    <t>Oxford University Innovation Ltd</t>
  </si>
  <si>
    <t>Test Oxford University Innovation Ltd</t>
  </si>
  <si>
    <t>OUI Admin Support</t>
  </si>
  <si>
    <t>Instruct Academic Services Ltd</t>
  </si>
  <si>
    <t>James Martin Trust</t>
  </si>
  <si>
    <t>Nuffield Dominions Trust</t>
  </si>
  <si>
    <t>OUD Limited</t>
  </si>
  <si>
    <t>OUPD Limited</t>
  </si>
  <si>
    <t>Oxford in Berlin gGMBH</t>
  </si>
  <si>
    <t>Oxford Research South Africa</t>
  </si>
  <si>
    <t>Oxford University Clinic LLP</t>
  </si>
  <si>
    <t>Oxford University Innovation (Hong Kong) Limited</t>
  </si>
  <si>
    <t>Oxford University Innovation Centres Ltd</t>
  </si>
  <si>
    <t>Oxford University Innovation Group</t>
  </si>
  <si>
    <t>Test 2 Oxford Said Business School Ltd</t>
  </si>
  <si>
    <t>Test Instruct Academic Services Limited</t>
  </si>
  <si>
    <t>Test James Martin Trust</t>
  </si>
  <si>
    <t>Test Oxford Student Services Ltd</t>
  </si>
  <si>
    <t>Test Oxford University Innovation (Hong Kong) Limited</t>
  </si>
  <si>
    <t>Test Oxford University Innovation Centres Ltd</t>
  </si>
  <si>
    <t>Test Oxford University Innovation Group</t>
  </si>
  <si>
    <t>Test Oxford University Student Union</t>
  </si>
  <si>
    <t>Warneford Park LLP</t>
  </si>
  <si>
    <t>Company Accountant Oxford Limited</t>
  </si>
  <si>
    <t>OSBS Account Assistant (Purchases)</t>
  </si>
  <si>
    <t>OSBS Account Assistant (Sales)</t>
  </si>
  <si>
    <t>OSBS Account Assistant (Sales) with suppl. account</t>
  </si>
  <si>
    <t>OSBS Account Manager (Purchases)</t>
  </si>
  <si>
    <t>OSBS Ledger Supervisor</t>
  </si>
  <si>
    <t>OSBS POP Reports</t>
  </si>
  <si>
    <t xml:space="preserve">Once the form has been completed please email to the Financial Reporting team in Central Finance: financial.reporting@admin.ox.ac.uk
</t>
  </si>
  <si>
    <t>OUD Sicon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</si>
</sst>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dd\-mmm\-yyyy"/>
  </numFmts>
  <fonts count="15" x14ac:knownFonts="1">
    <font>
      <sz val="10"/>
      <name val="Arial"/>
    </font>
    <font>
      <sz val="10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8" fillId="0" borderId="0"/>
    <xf numFmtId="0" fontId="1" fillId="0" borderId="0"/>
  </cellStyleXfs>
  <cellXfs count="94">
    <xf numFmtId="0" fontId="0" fillId="0" borderId="0" xfId="0"/>
    <xf numFmtId="0" fontId="4" fillId="0" borderId="0" xfId="3" applyNumberFormat="1" applyFont="1" applyFill="1" applyBorder="1" applyProtection="1">
      <protection hidden="1"/>
    </xf>
    <xf numFmtId="0" fontId="4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0" xfId="3" applyNumberFormat="1" applyFont="1" applyFill="1" applyBorder="1" applyAlignment="1" applyProtection="1">
      <alignment horizontal="left"/>
      <protection hidden="1"/>
    </xf>
    <xf numFmtId="0" fontId="2" fillId="0" borderId="0" xfId="5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0" fillId="3" borderId="0" xfId="3" applyNumberFormat="1" applyFont="1" applyFill="1" applyBorder="1" applyProtection="1">
      <protection hidden="1"/>
    </xf>
    <xf numFmtId="0" fontId="2" fillId="0" borderId="2" xfId="5" applyNumberFormat="1" applyFont="1" applyFill="1" applyBorder="1" applyAlignment="1" applyProtection="1">
      <alignment horizontal="left" vertical="center" wrapText="1"/>
      <protection hidden="1"/>
    </xf>
    <xf numFmtId="0" fontId="2" fillId="0" borderId="2" xfId="3" applyNumberFormat="1" applyFont="1" applyFill="1" applyBorder="1" applyAlignment="1" applyProtection="1">
      <alignment vertical="center" wrapText="1"/>
      <protection hidden="1"/>
    </xf>
    <xf numFmtId="0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4" fillId="3" borderId="0" xfId="3" applyNumberFormat="1" applyFont="1" applyFill="1" applyBorder="1" applyAlignment="1" applyProtection="1">
      <alignment horizontal="left" vertical="center"/>
      <protection locked="0" hidden="1"/>
    </xf>
    <xf numFmtId="0" fontId="4" fillId="3" borderId="0" xfId="3" applyNumberFormat="1" applyFont="1" applyFill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0" fontId="0" fillId="3" borderId="0" xfId="0" applyFill="1" applyProtection="1">
      <protection locked="0" hidden="1"/>
    </xf>
    <xf numFmtId="0" fontId="2" fillId="3" borderId="0" xfId="0" applyFont="1" applyFill="1" applyProtection="1">
      <protection locked="0" hidden="1"/>
    </xf>
    <xf numFmtId="0" fontId="2" fillId="0" borderId="0" xfId="0" applyFont="1" applyProtection="1">
      <protection locked="0" hidden="1"/>
    </xf>
    <xf numFmtId="0" fontId="0" fillId="3" borderId="0" xfId="0" applyFill="1" applyAlignment="1" applyProtection="1">
      <alignment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0" borderId="0" xfId="0" applyProtection="1">
      <protection locked="0" hidden="1"/>
    </xf>
    <xf numFmtId="43" fontId="4" fillId="3" borderId="0" xfId="1" applyFont="1" applyFill="1" applyBorder="1" applyAlignment="1" applyProtection="1">
      <alignment horizontal="left" vertical="center"/>
      <protection locked="0" hidden="1"/>
    </xf>
    <xf numFmtId="8" fontId="4" fillId="3" borderId="0" xfId="1" applyNumberFormat="1" applyFont="1" applyFill="1" applyBorder="1" applyAlignment="1" applyProtection="1">
      <alignment horizontal="left" vertical="center"/>
      <protection locked="0" hidden="1"/>
    </xf>
    <xf numFmtId="6" fontId="4" fillId="3" borderId="0" xfId="1" applyNumberFormat="1" applyFont="1" applyFill="1" applyBorder="1" applyAlignment="1" applyProtection="1">
      <alignment horizontal="left" vertical="center"/>
      <protection locked="0" hidden="1"/>
    </xf>
    <xf numFmtId="0" fontId="4" fillId="3" borderId="0" xfId="0" applyFont="1" applyFill="1" applyProtection="1">
      <protection locked="0" hidden="1"/>
    </xf>
    <xf numFmtId="43" fontId="2" fillId="3" borderId="0" xfId="1" applyFont="1" applyFill="1" applyBorder="1" applyAlignment="1" applyProtection="1">
      <alignment horizontal="left" vertical="center"/>
      <protection locked="0" hidden="1"/>
    </xf>
    <xf numFmtId="43" fontId="2" fillId="0" borderId="0" xfId="1" applyFont="1" applyFill="1" applyBorder="1" applyAlignment="1" applyProtection="1">
      <alignment horizontal="left"/>
      <protection hidden="1"/>
    </xf>
    <xf numFmtId="43" fontId="4" fillId="0" borderId="0" xfId="1" applyFont="1" applyFill="1" applyBorder="1" applyAlignment="1" applyProtection="1">
      <alignment vertical="top"/>
      <protection hidden="1"/>
    </xf>
    <xf numFmtId="6" fontId="4" fillId="0" borderId="0" xfId="1" applyNumberFormat="1" applyFont="1" applyFill="1" applyBorder="1" applyProtection="1">
      <protection hidden="1"/>
    </xf>
    <xf numFmtId="43" fontId="4" fillId="0" borderId="0" xfId="1" applyFont="1" applyFill="1" applyBorder="1" applyProtection="1">
      <protection hidden="1"/>
    </xf>
    <xf numFmtId="43" fontId="2" fillId="0" borderId="0" xfId="1" applyFont="1" applyFill="1" applyBorder="1" applyAlignment="1" applyProtection="1">
      <alignment horizontal="left" vertical="center"/>
      <protection hidden="1"/>
    </xf>
    <xf numFmtId="43" fontId="4" fillId="0" borderId="0" xfId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4" fillId="3" borderId="0" xfId="0" applyFont="1" applyFill="1" applyAlignment="1" applyProtection="1">
      <alignment wrapText="1"/>
      <protection locked="0" hidden="1"/>
    </xf>
    <xf numFmtId="0" fontId="0" fillId="3" borderId="1" xfId="0" applyFill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wrapText="1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4" fillId="3" borderId="0" xfId="3" applyNumberFormat="1" applyFont="1" applyFill="1" applyBorder="1" applyAlignment="1" applyProtection="1">
      <alignment horizontal="left" vertical="center"/>
      <protection hidden="1"/>
    </xf>
    <xf numFmtId="43" fontId="4" fillId="3" borderId="0" xfId="1" applyFont="1" applyFill="1" applyBorder="1" applyAlignment="1" applyProtection="1">
      <alignment horizontal="left" vertical="center"/>
      <protection hidden="1"/>
    </xf>
    <xf numFmtId="0" fontId="4" fillId="3" borderId="0" xfId="1" applyNumberFormat="1" applyFont="1" applyFill="1" applyBorder="1" applyAlignment="1" applyProtection="1">
      <alignment horizontal="left" vertical="center"/>
      <protection hidden="1"/>
    </xf>
    <xf numFmtId="8" fontId="4" fillId="3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5" applyNumberFormat="1" applyFont="1" applyFill="1" applyBorder="1" applyAlignment="1" applyProtection="1">
      <alignment horizontal="left"/>
      <protection hidden="1"/>
    </xf>
    <xf numFmtId="0" fontId="2" fillId="0" borderId="5" xfId="3" applyNumberFormat="1" applyFont="1" applyFill="1" applyBorder="1" applyAlignment="1" applyProtection="1">
      <alignment vertical="center" wrapText="1"/>
      <protection hidden="1"/>
    </xf>
    <xf numFmtId="0" fontId="13" fillId="0" borderId="0" xfId="3" applyNumberFormat="1" applyFont="1" applyFill="1" applyBorder="1" applyProtection="1">
      <protection hidden="1"/>
    </xf>
    <xf numFmtId="0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164" fontId="8" fillId="2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NumberFormat="1" applyFont="1" applyFill="1" applyBorder="1" applyAlignment="1" applyProtection="1">
      <alignment horizontal="left" vertical="center" wrapText="1"/>
      <protection locked="0"/>
    </xf>
    <xf numFmtId="0" fontId="8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3" applyNumberFormat="1" applyFont="1" applyFill="1" applyBorder="1" applyAlignment="1" applyProtection="1">
      <alignment vertical="center" wrapText="1"/>
      <protection locked="0"/>
    </xf>
    <xf numFmtId="0" fontId="9" fillId="4" borderId="7" xfId="3" applyNumberFormat="1" applyFont="1" applyFill="1" applyBorder="1" applyAlignment="1" applyProtection="1">
      <alignment vertical="center" wrapText="1"/>
      <protection hidden="1"/>
    </xf>
    <xf numFmtId="0" fontId="4" fillId="5" borderId="3" xfId="3" applyNumberFormat="1" applyFont="1" applyFill="1" applyBorder="1" applyProtection="1">
      <protection hidden="1"/>
    </xf>
    <xf numFmtId="0" fontId="10" fillId="0" borderId="0" xfId="3" applyNumberFormat="1" applyFont="1" applyFill="1" applyBorder="1" applyProtection="1">
      <protection locked="0" hidden="1"/>
    </xf>
    <xf numFmtId="0" fontId="6" fillId="2" borderId="1" xfId="3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/>
      <protection hidden="1"/>
    </xf>
    <xf numFmtId="0" fontId="14" fillId="4" borderId="2" xfId="3" applyNumberFormat="1" applyFont="1" applyFill="1" applyBorder="1" applyAlignment="1" applyProtection="1">
      <alignment horizontal="center" vertical="center" wrapText="1"/>
      <protection hidden="1"/>
    </xf>
    <xf numFmtId="0" fontId="8" fillId="4" borderId="0" xfId="5" applyNumberFormat="1" applyFont="1" applyFill="1" applyBorder="1" applyAlignment="1" applyProtection="1">
      <alignment horizontal="center" wrapText="1"/>
      <protection hidden="1"/>
    </xf>
    <xf numFmtId="0" fontId="8" fillId="4" borderId="8" xfId="5" applyNumberFormat="1" applyFont="1" applyFill="1" applyBorder="1" applyAlignment="1" applyProtection="1">
      <alignment horizont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</xf>
    <xf numFmtId="0" fontId="7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7" fillId="2" borderId="11" xfId="3" applyNumberFormat="1" applyFont="1" applyFill="1" applyBorder="1" applyAlignment="1" applyProtection="1">
      <alignment horizontal="left" vertical="center" wrapText="1"/>
      <protection locked="0"/>
    </xf>
    <xf numFmtId="0" fontId="7" fillId="2" borderId="12" xfId="3" applyNumberFormat="1" applyFont="1" applyFill="1" applyBorder="1" applyAlignment="1" applyProtection="1">
      <alignment horizontal="left" vertical="center" wrapText="1"/>
      <protection locked="0"/>
    </xf>
    <xf numFmtId="0" fontId="7" fillId="2" borderId="4" xfId="3" applyNumberFormat="1" applyFont="1" applyFill="1" applyBorder="1" applyAlignment="1" applyProtection="1">
      <alignment horizontal="left" vertical="center" wrapText="1"/>
      <protection locked="0"/>
    </xf>
    <xf numFmtId="0" fontId="7" fillId="2" borderId="6" xfId="3" applyNumberFormat="1" applyFont="1" applyFill="1" applyBorder="1" applyAlignment="1" applyProtection="1">
      <alignment horizontal="left" vertical="center" wrapText="1"/>
      <protection locked="0"/>
    </xf>
    <xf numFmtId="0" fontId="7" fillId="2" borderId="7" xfId="3" applyNumberFormat="1" applyFont="1" applyFill="1" applyBorder="1" applyAlignment="1" applyProtection="1">
      <alignment horizontal="left" vertical="center" wrapText="1"/>
      <protection locked="0"/>
    </xf>
    <xf numFmtId="0" fontId="4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3" applyNumberFormat="1" applyFont="1" applyFill="1" applyBorder="1" applyAlignment="1" applyProtection="1">
      <alignment horizontal="center" vertical="center" wrapText="1"/>
      <protection hidden="1"/>
    </xf>
    <xf numFmtId="0" fontId="14" fillId="4" borderId="4" xfId="3" applyNumberFormat="1" applyFont="1" applyFill="1" applyBorder="1" applyAlignment="1" applyProtection="1">
      <alignment horizontal="center" vertical="center" wrapText="1"/>
      <protection hidden="1"/>
    </xf>
    <xf numFmtId="0" fontId="14" fillId="4" borderId="6" xfId="3" applyNumberFormat="1" applyFont="1" applyFill="1" applyBorder="1" applyAlignment="1" applyProtection="1">
      <alignment horizontal="center" vertical="center" wrapText="1"/>
      <protection hidden="1"/>
    </xf>
    <xf numFmtId="0" fontId="14" fillId="4" borderId="7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2" applyBorder="1" applyAlignment="1" applyProtection="1">
      <alignment wrapText="1"/>
    </xf>
    <xf numFmtId="0" fontId="3" fillId="0" borderId="6" xfId="2" applyBorder="1" applyAlignment="1" applyProtection="1"/>
    <xf numFmtId="0" fontId="3" fillId="0" borderId="7" xfId="2" applyBorder="1" applyAlignment="1" applyProtection="1"/>
    <xf numFmtId="0" fontId="2" fillId="0" borderId="13" xfId="3" applyNumberFormat="1" applyFont="1" applyFill="1" applyBorder="1" applyAlignment="1" applyProtection="1">
      <alignment horizontal="left" vertical="center" wrapText="1"/>
      <protection hidden="1"/>
    </xf>
    <xf numFmtId="0" fontId="2" fillId="0" borderId="5" xfId="3" applyNumberFormat="1" applyFont="1" applyFill="1" applyBorder="1" applyAlignment="1" applyProtection="1">
      <alignment horizontal="left" vertical="center" wrapText="1"/>
      <protection hidden="1"/>
    </xf>
    <xf numFmtId="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NumberFormat="1" applyFont="1" applyFill="1" applyBorder="1" applyAlignment="1" applyProtection="1">
      <alignment horizontal="center" vertical="top" wrapText="1"/>
      <protection locked="0"/>
    </xf>
    <xf numFmtId="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4" xfId="3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3" applyNumberFormat="1" applyFont="1" applyFill="1" applyBorder="1" applyAlignment="1" applyProtection="1">
      <alignment horizontal="center" vertical="center" wrapText="1"/>
      <protection hidden="1"/>
    </xf>
    <xf numFmtId="0" fontId="11" fillId="4" borderId="6" xfId="3" applyNumberFormat="1" applyFont="1" applyFill="1" applyBorder="1" applyAlignment="1" applyProtection="1">
      <alignment horizontal="center" vertical="center" wrapText="1"/>
      <protection hidden="1"/>
    </xf>
    <xf numFmtId="0" fontId="11" fillId="4" borderId="7" xfId="3" applyNumberFormat="1" applyFont="1" applyFill="1" applyBorder="1" applyAlignment="1" applyProtection="1">
      <alignment horizontal="center" vertical="center" wrapText="1"/>
      <protection hidden="1"/>
    </xf>
    <xf numFmtId="49" fontId="7" fillId="2" borderId="4" xfId="3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3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3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/>
      <protection locked="0" hidden="1"/>
    </xf>
    <xf numFmtId="0" fontId="2" fillId="3" borderId="6" xfId="0" applyFont="1" applyFill="1" applyBorder="1" applyAlignment="1" applyProtection="1">
      <alignment horizontal="center"/>
      <protection locked="0" hidden="1"/>
    </xf>
    <xf numFmtId="0" fontId="2" fillId="3" borderId="7" xfId="0" applyFont="1" applyFill="1" applyBorder="1" applyAlignment="1" applyProtection="1">
      <alignment horizontal="center"/>
      <protection locked="0" hidden="1"/>
    </xf>
    <xf numFmtId="0" fontId="0" fillId="3" borderId="0" xfId="0" applyFill="1" applyBorder="1" applyAlignment="1" applyProtection="1">
      <alignment horizontal="left"/>
      <protection hidden="1"/>
    </xf>
  </cellXfs>
  <cellStyles count="7">
    <cellStyle name="Comma 2" xfId="1"/>
    <cellStyle name="Hyperlink" xfId="2" builtinId="8"/>
    <cellStyle name="Normal" xfId="0" builtinId="0"/>
    <cellStyle name="Normal 2" xfId="3"/>
    <cellStyle name="Normal 2 2" xfId="4"/>
    <cellStyle name="Normal 3" xfId="5"/>
    <cellStyle name="Normal 4" xfId="6"/>
  </cellStyles>
  <dxfs count="6">
    <dxf>
      <font>
        <strike val="0"/>
        <color theme="0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 val="0"/>
        <i val="0"/>
        <color theme="1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B8CC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2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685800</xdr:colOff>
      <xdr:row>1</xdr:row>
      <xdr:rowOff>9525</xdr:rowOff>
    </xdr:to>
    <xdr:pic>
      <xdr:nvPicPr>
        <xdr:cNvPr id="1041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7717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19</xdr:row>
          <xdr:rowOff>57150</xdr:rowOff>
        </xdr:from>
        <xdr:to>
          <xdr:col>2</xdr:col>
          <xdr:colOff>1657350</xdr:colOff>
          <xdr:row>19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al.reporting@admin.ox.ac.uk?subject=Sage%20User%20Access%20request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0"/>
  <sheetViews>
    <sheetView showGridLines="0" tabSelected="1" zoomScale="85" zoomScaleNormal="85" workbookViewId="0">
      <pane ySplit="1" topLeftCell="A2" activePane="bottomLeft" state="frozen"/>
      <selection activeCell="A2" sqref="A2"/>
      <selection pane="bottomLeft" activeCell="D17" sqref="D17:D18"/>
    </sheetView>
  </sheetViews>
  <sheetFormatPr defaultColWidth="21.28515625" defaultRowHeight="24.75" customHeight="1" x14ac:dyDescent="0.2"/>
  <cols>
    <col min="1" max="1" width="32.7109375" style="1" customWidth="1"/>
    <col min="2" max="2" width="36.7109375" style="4" customWidth="1"/>
    <col min="3" max="3" width="32.7109375" style="1" customWidth="1"/>
    <col min="4" max="4" width="36.7109375" style="1" customWidth="1"/>
    <col min="5" max="25" width="21.28515625" style="1"/>
    <col min="26" max="26" width="28.42578125" style="1" bestFit="1" customWidth="1"/>
    <col min="27" max="28" width="13" style="1" bestFit="1" customWidth="1"/>
    <col min="29" max="29" width="26" style="1" bestFit="1" customWidth="1"/>
    <col min="30" max="30" width="36.5703125" style="1" bestFit="1" customWidth="1"/>
    <col min="31" max="31" width="27.7109375" style="1" bestFit="1" customWidth="1"/>
    <col min="32" max="16384" width="21.28515625" style="1"/>
  </cols>
  <sheetData>
    <row r="1" spans="1:31" ht="71.25" customHeight="1" x14ac:dyDescent="0.2">
      <c r="A1" s="52"/>
      <c r="B1" s="59" t="s">
        <v>79</v>
      </c>
      <c r="C1" s="59"/>
      <c r="D1" s="59"/>
    </row>
    <row r="2" spans="1:31" ht="32.25" customHeight="1" x14ac:dyDescent="0.2">
      <c r="A2" s="66" t="s">
        <v>78</v>
      </c>
      <c r="B2" s="67"/>
      <c r="C2" s="67"/>
      <c r="D2" s="68"/>
      <c r="E2" s="6"/>
      <c r="K2" s="2"/>
    </row>
    <row r="3" spans="1:31" ht="24.75" customHeight="1" x14ac:dyDescent="0.2">
      <c r="A3" s="56" t="s">
        <v>18</v>
      </c>
      <c r="B3" s="57"/>
      <c r="C3" s="57"/>
      <c r="D3" s="58"/>
    </row>
    <row r="4" spans="1:31" ht="39" customHeight="1" x14ac:dyDescent="0.2">
      <c r="A4" s="8" t="s">
        <v>19</v>
      </c>
      <c r="B4" s="44" t="s">
        <v>6</v>
      </c>
      <c r="C4" s="5" t="s">
        <v>33</v>
      </c>
      <c r="D4" s="45"/>
    </row>
    <row r="5" spans="1:31" ht="33.75" customHeight="1" x14ac:dyDescent="0.2">
      <c r="A5" s="69" t="s">
        <v>24</v>
      </c>
      <c r="B5" s="70"/>
      <c r="C5" s="70"/>
      <c r="D5" s="71"/>
      <c r="J5" s="2"/>
    </row>
    <row r="6" spans="1:31" ht="44.25" customHeight="1" x14ac:dyDescent="0.2">
      <c r="A6" s="10" t="s">
        <v>28</v>
      </c>
      <c r="B6" s="87"/>
      <c r="C6" s="88"/>
      <c r="D6" s="89"/>
    </row>
    <row r="7" spans="1:31" ht="24.75" customHeight="1" x14ac:dyDescent="0.2">
      <c r="A7" s="9" t="s">
        <v>9</v>
      </c>
      <c r="B7" s="60"/>
      <c r="C7" s="61"/>
      <c r="D7" s="62"/>
      <c r="Z7" s="25"/>
      <c r="AA7" s="25"/>
      <c r="AB7" s="25"/>
      <c r="AC7" s="26"/>
      <c r="AD7" s="27">
        <v>75000</v>
      </c>
      <c r="AE7" s="28" t="s">
        <v>7</v>
      </c>
    </row>
    <row r="8" spans="1:31" ht="24.75" customHeight="1" x14ac:dyDescent="0.2">
      <c r="A8" s="10" t="s">
        <v>22</v>
      </c>
      <c r="B8" s="63"/>
      <c r="C8" s="64"/>
      <c r="D8" s="65"/>
    </row>
    <row r="9" spans="1:31" ht="24.75" customHeight="1" x14ac:dyDescent="0.2">
      <c r="A9" s="10" t="s">
        <v>8</v>
      </c>
      <c r="B9" s="63"/>
      <c r="C9" s="64"/>
      <c r="D9" s="65"/>
    </row>
    <row r="10" spans="1:31" ht="24.75" customHeight="1" x14ac:dyDescent="0.2">
      <c r="A10" s="10" t="s">
        <v>10</v>
      </c>
      <c r="B10" s="63"/>
      <c r="C10" s="64"/>
      <c r="D10" s="65"/>
    </row>
    <row r="11" spans="1:31" ht="24.75" customHeight="1" x14ac:dyDescent="0.2">
      <c r="A11" s="10" t="s">
        <v>11</v>
      </c>
      <c r="B11" s="63"/>
      <c r="C11" s="64"/>
      <c r="D11" s="65"/>
    </row>
    <row r="12" spans="1:31" ht="24.75" customHeight="1" x14ac:dyDescent="0.2">
      <c r="A12" s="10" t="s">
        <v>12</v>
      </c>
      <c r="B12" s="63"/>
      <c r="C12" s="64"/>
      <c r="D12" s="65"/>
    </row>
    <row r="13" spans="1:31" ht="24.75" customHeight="1" x14ac:dyDescent="0.2">
      <c r="A13" s="10" t="s">
        <v>32</v>
      </c>
      <c r="B13" s="63"/>
      <c r="C13" s="64"/>
      <c r="D13" s="65"/>
    </row>
    <row r="14" spans="1:31" ht="24.75" customHeight="1" x14ac:dyDescent="0.2">
      <c r="A14" s="69" t="s">
        <v>30</v>
      </c>
      <c r="B14" s="70"/>
      <c r="C14" s="70"/>
      <c r="D14" s="71"/>
    </row>
    <row r="15" spans="1:31" ht="52.5" customHeight="1" x14ac:dyDescent="0.2">
      <c r="A15" s="10" t="s">
        <v>53</v>
      </c>
      <c r="B15" s="46" t="s">
        <v>55</v>
      </c>
      <c r="C15" s="46" t="s">
        <v>55</v>
      </c>
      <c r="D15" s="46" t="s">
        <v>55</v>
      </c>
    </row>
    <row r="16" spans="1:31" ht="36.75" customHeight="1" x14ac:dyDescent="0.2">
      <c r="A16" s="10"/>
      <c r="B16" s="54" t="s">
        <v>58</v>
      </c>
      <c r="C16" s="80"/>
      <c r="D16" s="81"/>
      <c r="F16" s="43"/>
    </row>
    <row r="17" spans="1:11" ht="25.5" customHeight="1" x14ac:dyDescent="0.2">
      <c r="A17" s="75" t="s">
        <v>56</v>
      </c>
      <c r="B17" s="82" t="s">
        <v>75</v>
      </c>
      <c r="C17" s="82" t="s">
        <v>75</v>
      </c>
      <c r="D17" s="82" t="s">
        <v>75</v>
      </c>
    </row>
    <row r="18" spans="1:11" ht="24.75" customHeight="1" x14ac:dyDescent="0.2">
      <c r="A18" s="76"/>
      <c r="B18" s="83"/>
      <c r="C18" s="83"/>
      <c r="D18" s="83"/>
    </row>
    <row r="19" spans="1:11" ht="36.75" customHeight="1" x14ac:dyDescent="0.2">
      <c r="A19" s="10"/>
      <c r="B19" s="54" t="s">
        <v>81</v>
      </c>
      <c r="C19" s="80"/>
      <c r="D19" s="81"/>
    </row>
    <row r="20" spans="1:11" ht="24.75" customHeight="1" x14ac:dyDescent="0.2">
      <c r="A20" s="69" t="s">
        <v>80</v>
      </c>
      <c r="B20" s="70"/>
      <c r="C20" s="50"/>
      <c r="D20" s="51"/>
      <c r="F20" s="53" t="b">
        <v>0</v>
      </c>
    </row>
    <row r="21" spans="1:11" ht="76.5" customHeight="1" x14ac:dyDescent="0.2">
      <c r="A21" s="10" t="s">
        <v>76</v>
      </c>
      <c r="B21" s="46" t="s">
        <v>55</v>
      </c>
      <c r="C21" s="48" t="s">
        <v>55</v>
      </c>
      <c r="D21" s="44" t="s">
        <v>55</v>
      </c>
    </row>
    <row r="22" spans="1:11" ht="34.5" customHeight="1" x14ac:dyDescent="0.2">
      <c r="A22" s="10"/>
      <c r="B22" s="47" t="s">
        <v>58</v>
      </c>
      <c r="C22" s="77"/>
      <c r="D22" s="78"/>
    </row>
    <row r="23" spans="1:11" ht="42.75" customHeight="1" x14ac:dyDescent="0.2">
      <c r="A23" s="42" t="s">
        <v>77</v>
      </c>
      <c r="B23" s="49" t="s">
        <v>75</v>
      </c>
      <c r="C23" s="79"/>
      <c r="D23" s="79"/>
    </row>
    <row r="24" spans="1:11" ht="24.75" customHeight="1" x14ac:dyDescent="0.2">
      <c r="A24" s="84"/>
      <c r="B24" s="85"/>
      <c r="C24" s="85"/>
      <c r="D24" s="86"/>
    </row>
    <row r="25" spans="1:11" ht="50.25" customHeight="1" x14ac:dyDescent="0.2">
      <c r="A25" s="72" t="s">
        <v>112</v>
      </c>
      <c r="B25" s="73"/>
      <c r="C25" s="73"/>
      <c r="D25" s="74"/>
    </row>
    <row r="26" spans="1:11" ht="45" customHeight="1" x14ac:dyDescent="0.2">
      <c r="A26" s="41"/>
      <c r="B26" s="41"/>
      <c r="C26" s="41"/>
      <c r="D26" s="41"/>
    </row>
    <row r="27" spans="1:11" ht="63" customHeight="1" x14ac:dyDescent="0.2">
      <c r="A27" s="41"/>
      <c r="B27" s="41"/>
      <c r="C27" s="41"/>
      <c r="D27" s="41"/>
      <c r="E27" s="6"/>
      <c r="K27" s="2"/>
    </row>
    <row r="28" spans="1:11" ht="36" customHeight="1" x14ac:dyDescent="0.2">
      <c r="A28" s="41"/>
      <c r="B28" s="41"/>
      <c r="C28" s="41"/>
      <c r="D28" s="41"/>
    </row>
    <row r="29" spans="1:11" ht="25.5" customHeight="1" x14ac:dyDescent="0.2">
      <c r="A29" s="41"/>
      <c r="B29" s="41"/>
      <c r="C29" s="41"/>
      <c r="D29" s="41"/>
    </row>
    <row r="30" spans="1:11" ht="24.75" customHeight="1" x14ac:dyDescent="0.2">
      <c r="A30" s="41"/>
      <c r="B30" s="41"/>
      <c r="C30" s="41"/>
      <c r="D30" s="41"/>
    </row>
    <row r="31" spans="1:11" ht="24.75" customHeight="1" x14ac:dyDescent="0.2">
      <c r="A31" s="41"/>
      <c r="B31" s="41"/>
      <c r="C31" s="41"/>
      <c r="D31" s="41"/>
    </row>
    <row r="32" spans="1:11" ht="24.75" customHeight="1" x14ac:dyDescent="0.2">
      <c r="A32" s="41"/>
      <c r="B32" s="41"/>
      <c r="C32" s="41"/>
      <c r="D32" s="41"/>
    </row>
    <row r="33" spans="1:4" ht="24.75" customHeight="1" x14ac:dyDescent="0.2">
      <c r="A33" s="41"/>
      <c r="B33" s="41"/>
      <c r="C33" s="41"/>
      <c r="D33" s="41"/>
    </row>
    <row r="34" spans="1:4" ht="24.75" customHeight="1" x14ac:dyDescent="0.2">
      <c r="B34" s="41"/>
      <c r="C34" s="41"/>
      <c r="D34" s="41"/>
    </row>
    <row r="40" spans="1:4" s="7" customFormat="1" ht="11.25" customHeight="1" x14ac:dyDescent="0.2">
      <c r="A40" s="1"/>
      <c r="B40" s="4"/>
      <c r="C40" s="1"/>
      <c r="D40" s="1"/>
    </row>
    <row r="41" spans="1:4" ht="69.75" customHeight="1" x14ac:dyDescent="0.2"/>
    <row r="70" spans="26:31" ht="24.75" customHeight="1" x14ac:dyDescent="0.2">
      <c r="Z70" s="29"/>
      <c r="AA70" s="29"/>
      <c r="AB70" s="29"/>
      <c r="AC70" s="30"/>
      <c r="AD70" s="30"/>
      <c r="AE70" s="30"/>
    </row>
    <row r="71" spans="26:31" ht="24.75" customHeight="1" x14ac:dyDescent="0.2">
      <c r="Z71" s="29"/>
      <c r="AA71" s="3"/>
      <c r="AB71" s="3"/>
      <c r="AC71" s="3"/>
      <c r="AD71" s="3"/>
      <c r="AE71" s="3"/>
    </row>
    <row r="72" spans="26:31" ht="24.75" customHeight="1" x14ac:dyDescent="0.2">
      <c r="Z72" s="3"/>
      <c r="AA72" s="3"/>
      <c r="AB72" s="3"/>
      <c r="AC72" s="3"/>
      <c r="AD72" s="3"/>
      <c r="AE72" s="3"/>
    </row>
    <row r="73" spans="26:31" ht="24.75" customHeight="1" x14ac:dyDescent="0.2">
      <c r="Z73" s="3"/>
      <c r="AA73" s="3"/>
      <c r="AB73" s="3"/>
      <c r="AC73" s="3"/>
      <c r="AD73" s="3"/>
      <c r="AE73" s="3"/>
    </row>
    <row r="74" spans="26:31" ht="24.75" customHeight="1" x14ac:dyDescent="0.2">
      <c r="Z74" s="3"/>
      <c r="AA74" s="3"/>
      <c r="AB74" s="3"/>
      <c r="AC74" s="3"/>
      <c r="AD74" s="3"/>
      <c r="AE74" s="3"/>
    </row>
    <row r="75" spans="26:31" ht="24.75" customHeight="1" x14ac:dyDescent="0.2">
      <c r="Z75" s="3"/>
      <c r="AA75" s="3"/>
      <c r="AB75" s="3"/>
      <c r="AC75" s="3"/>
      <c r="AD75" s="3"/>
      <c r="AE75" s="3"/>
    </row>
    <row r="76" spans="26:31" ht="24.75" customHeight="1" x14ac:dyDescent="0.2">
      <c r="Z76" s="3"/>
      <c r="AA76" s="3"/>
      <c r="AB76" s="3"/>
      <c r="AC76" s="3"/>
      <c r="AD76" s="3"/>
      <c r="AE76" s="3"/>
    </row>
    <row r="77" spans="26:31" ht="24.75" customHeight="1" x14ac:dyDescent="0.2">
      <c r="Z77" s="3"/>
      <c r="AA77" s="3"/>
      <c r="AB77" s="3"/>
      <c r="AC77" s="3"/>
      <c r="AD77" s="3"/>
      <c r="AE77" s="3"/>
    </row>
    <row r="78" spans="26:31" ht="24.75" customHeight="1" x14ac:dyDescent="0.2">
      <c r="Z78" s="3"/>
      <c r="AA78" s="3"/>
      <c r="AB78" s="3"/>
      <c r="AC78" s="3"/>
      <c r="AD78" s="3"/>
      <c r="AE78" s="3"/>
    </row>
    <row r="79" spans="26:31" ht="24.75" customHeight="1" x14ac:dyDescent="0.2">
      <c r="Z79" s="3"/>
      <c r="AA79" s="3"/>
      <c r="AB79" s="3"/>
      <c r="AC79" s="3"/>
      <c r="AD79" s="3"/>
      <c r="AE79" s="3"/>
    </row>
    <row r="80" spans="26:31" ht="24.75" customHeight="1" x14ac:dyDescent="0.2">
      <c r="Z80" s="3"/>
    </row>
  </sheetData>
  <sheetProtection sheet="1" objects="1" scenarios="1" selectLockedCells="1"/>
  <dataConsolidate/>
  <mergeCells count="24">
    <mergeCell ref="B13:D13"/>
    <mergeCell ref="B12:D12"/>
    <mergeCell ref="B11:D11"/>
    <mergeCell ref="B6:D6"/>
    <mergeCell ref="B10:D10"/>
    <mergeCell ref="A25:D25"/>
    <mergeCell ref="A17:A18"/>
    <mergeCell ref="C22:D22"/>
    <mergeCell ref="C23:D23"/>
    <mergeCell ref="A14:D14"/>
    <mergeCell ref="A20:B20"/>
    <mergeCell ref="C19:D19"/>
    <mergeCell ref="C17:C18"/>
    <mergeCell ref="D17:D18"/>
    <mergeCell ref="A24:D24"/>
    <mergeCell ref="C16:D16"/>
    <mergeCell ref="B17:B18"/>
    <mergeCell ref="A3:D3"/>
    <mergeCell ref="B1:D1"/>
    <mergeCell ref="B7:D7"/>
    <mergeCell ref="B8:D8"/>
    <mergeCell ref="B9:D9"/>
    <mergeCell ref="A2:D2"/>
    <mergeCell ref="A5:D5"/>
  </mergeCells>
  <conditionalFormatting sqref="D4">
    <cfRule type="expression" dxfId="5" priority="12">
      <formula>$B$4="Remove Sage Access"</formula>
    </cfRule>
  </conditionalFormatting>
  <conditionalFormatting sqref="A21:D23">
    <cfRule type="expression" dxfId="4" priority="13">
      <formula>$F$20=FALSE</formula>
    </cfRule>
  </conditionalFormatting>
  <conditionalFormatting sqref="A19 A15:D18">
    <cfRule type="expression" dxfId="3" priority="5">
      <formula>$B$4="Remove Sage Access"</formula>
    </cfRule>
  </conditionalFormatting>
  <conditionalFormatting sqref="B19">
    <cfRule type="expression" dxfId="2" priority="4">
      <formula>$B$4="Remove Sage Access"</formula>
    </cfRule>
  </conditionalFormatting>
  <conditionalFormatting sqref="C19:D19">
    <cfRule type="expression" dxfId="1" priority="1">
      <formula>$B$4="Remove Sage Access"</formula>
    </cfRule>
  </conditionalFormatting>
  <dataValidations count="7">
    <dataValidation type="list" allowBlank="1" showInputMessage="1" showErrorMessage="1" sqref="B4">
      <formula1>Select_Type_of_Request</formula1>
    </dataValidation>
    <dataValidation type="custom" allowBlank="1" showInputMessage="1" showErrorMessage="1" error="Please enter the Oxford Username (Single Sign-On) in lowercase." sqref="B6:D6">
      <formula1>EXACT(B6,LOWER(B6))</formula1>
    </dataValidation>
    <dataValidation type="custom" allowBlank="1" showInputMessage="1" showErrorMessage="1" error="The User's Forename(s) must be entered with an initial capital letter, e.g. John" sqref="B8:D8">
      <formula1>EXACT(B8,PROPER(B8))</formula1>
    </dataValidation>
    <dataValidation type="custom" allowBlank="1" showInputMessage="1" showErrorMessage="1" error="The User's Surname must be entered with an initial capital letter, e.g. Smith" sqref="B7:D7">
      <formula1>EXACT(B7,PROPER(B7))</formula1>
    </dataValidation>
    <dataValidation type="custom" allowBlank="1" showInputMessage="1" showErrorMessage="1" error="Please enter the User's Email Address in lowercase." sqref="B11:D11">
      <formula1>EXACT(B11,LOWER(B11))</formula1>
    </dataValidation>
    <dataValidation type="list" allowBlank="1" showInputMessage="1" showErrorMessage="1" sqref="B15:D15 B21">
      <formula1>Select_company</formula1>
    </dataValidation>
    <dataValidation type="list" allowBlank="1" showInputMessage="1" showErrorMessage="1" sqref="B17:D18">
      <formula1>Select_role</formula1>
    </dataValidation>
  </dataValidations>
  <hyperlinks>
    <hyperlink ref="A25:D25" r:id="rId1" tooltip="Once the form has been completed please email to the Financial Reporting team in Central Finance: financial.reporting@admin.ox.ac.uk" display="mailto:financial.reporting@admin.ox.ac.uk?subject=Sage%20User%20Access%20request"/>
  </hyperlinks>
  <printOptions horizontalCentered="1"/>
  <pageMargins left="0.19685039370078741" right="0.23622047244094491" top="0.74803149606299213" bottom="0.74803149606299213" header="0.31496062992125984" footer="0.31496062992125984"/>
  <pageSetup paperSize="9" scale="62" fitToHeight="2" orientation="portrait" cellComments="asDisplayed" r:id="rId2"/>
  <headerFooter alignWithMargins="0">
    <oddFooter>&amp;L&amp;F&amp;CPage &amp;P of &amp;N&amp;R&amp;D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819150</xdr:colOff>
                    <xdr:row>19</xdr:row>
                    <xdr:rowOff>57150</xdr:rowOff>
                  </from>
                  <to>
                    <xdr:col>2</xdr:col>
                    <xdr:colOff>1657350</xdr:colOff>
                    <xdr:row>19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'SysAdmin Use Only'!$Y$8:$Y$32</xm:f>
          </x14:formula1>
          <xm:sqref>C21:D21</xm:sqref>
        </x14:dataValidation>
        <x14:dataValidation type="list" allowBlank="1" showInputMessage="1" showErrorMessage="1">
          <x14:formula1>
            <xm:f>'SysAdmin Use Only'!$Y$53:$Y$78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S83"/>
  <sheetViews>
    <sheetView topLeftCell="L38" workbookViewId="0">
      <selection activeCell="Y72" sqref="Y72"/>
    </sheetView>
  </sheetViews>
  <sheetFormatPr defaultColWidth="9.140625" defaultRowHeight="12.75" x14ac:dyDescent="0.2"/>
  <cols>
    <col min="1" max="1" width="17.42578125" style="14" customWidth="1"/>
    <col min="2" max="2" width="10.5703125" style="14" customWidth="1"/>
    <col min="3" max="3" width="10.140625" style="14" customWidth="1"/>
    <col min="4" max="4" width="8.42578125" style="14" customWidth="1"/>
    <col min="5" max="5" width="24.42578125" style="14" customWidth="1"/>
    <col min="6" max="6" width="20.7109375" style="14" customWidth="1"/>
    <col min="7" max="7" width="21.140625" style="14" customWidth="1"/>
    <col min="8" max="8" width="23.85546875" style="14" customWidth="1"/>
    <col min="9" max="9" width="10.140625" style="14" hidden="1" customWidth="1"/>
    <col min="10" max="24" width="9.140625" style="14"/>
    <col min="25" max="25" width="52.140625" style="14" bestFit="1" customWidth="1"/>
    <col min="26" max="50" width="9.140625" style="14"/>
    <col min="51" max="16384" width="9.140625" style="19"/>
  </cols>
  <sheetData>
    <row r="1" spans="1:71" s="16" customFormat="1" x14ac:dyDescent="0.2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90" t="s">
        <v>29</v>
      </c>
      <c r="G1" s="91"/>
      <c r="H1" s="9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</row>
    <row r="2" spans="1:71" s="18" customFormat="1" ht="40.5" customHeight="1" x14ac:dyDescent="0.2">
      <c r="A2" s="34">
        <f>'Sage User Access'!B6</f>
        <v>0</v>
      </c>
      <c r="B2" s="34">
        <f>'Sage User Access'!B7</f>
        <v>0</v>
      </c>
      <c r="C2" s="34">
        <f>'Sage User Access'!B8</f>
        <v>0</v>
      </c>
      <c r="D2" s="34">
        <f>'Sage User Access'!B11</f>
        <v>0</v>
      </c>
      <c r="E2" s="34" t="str">
        <f>'Sage User Access'!B17</f>
        <v>&lt;---Select Role---&gt;</v>
      </c>
      <c r="F2" s="35" t="str">
        <f>IF('Sage User Access'!B15&lt;&gt;"Research Activity data","QR User"," ")</f>
        <v>QR User</v>
      </c>
      <c r="G2" s="35" t="str">
        <f>IF('Sage User Access'!B15&lt;&gt;"Research Activity data","Research_Income"," ")</f>
        <v>Research_Income</v>
      </c>
      <c r="H2" s="35" t="str">
        <f>IF('Sage User Access'!B15&lt;&gt;"Research Income data","Research_User"," ")</f>
        <v>Research_User</v>
      </c>
      <c r="I2" s="33" t="str">
        <f>'Sage User Access'!B15</f>
        <v>&lt;---Select Company---&gt;</v>
      </c>
      <c r="J2" s="17"/>
      <c r="K2" s="17"/>
      <c r="L2" s="32" t="str">
        <f>LEFT(E2,2)</f>
        <v>&lt;-</v>
      </c>
      <c r="M2" s="32" t="str">
        <f>MID(E2,5,2)</f>
        <v>Se</v>
      </c>
      <c r="N2" s="32" t="str">
        <f>MID(E2,9,2)</f>
        <v>ct</v>
      </c>
      <c r="O2" s="32" t="str">
        <f>MID(E2,13,2)</f>
        <v>ol</v>
      </c>
      <c r="P2" s="32" t="str">
        <f>MID(E2,17,2)</f>
        <v>--</v>
      </c>
      <c r="Q2" s="32" t="str">
        <f>MID(E2,21,2)</f>
        <v/>
      </c>
      <c r="R2" s="32" t="str">
        <f>MID(E2,25,2)</f>
        <v/>
      </c>
      <c r="S2" s="32" t="str">
        <f>MID(E2,29,2)</f>
        <v/>
      </c>
      <c r="T2" s="32" t="str">
        <f>MID(E2,33,2)</f>
        <v/>
      </c>
      <c r="U2" s="32" t="str">
        <f>MID(E2,37,2)</f>
        <v/>
      </c>
      <c r="V2" s="32" t="str">
        <f>MID(E2,41,2)</f>
        <v/>
      </c>
      <c r="W2" s="32" t="str">
        <f>MID(E2,45,2)</f>
        <v/>
      </c>
      <c r="X2" s="32" t="str">
        <f>MID(E2,49,2)</f>
        <v/>
      </c>
      <c r="Y2" s="32" t="str">
        <f>MID(E2,53,2)</f>
        <v/>
      </c>
      <c r="Z2" s="32" t="str">
        <f>MID(E2,57,2)</f>
        <v/>
      </c>
      <c r="AA2" s="32" t="str">
        <f>MID(E2,61,2)</f>
        <v/>
      </c>
      <c r="AB2" s="32" t="str">
        <f>MID(E2,65,2)</f>
        <v/>
      </c>
      <c r="AC2" s="32" t="str">
        <f>MID(E2,69,2)</f>
        <v/>
      </c>
      <c r="AD2" s="32" t="str">
        <f>MID(E2,73,2)</f>
        <v/>
      </c>
      <c r="AE2" s="32" t="str">
        <f>MID(E2,77,2)</f>
        <v/>
      </c>
      <c r="AF2" s="32" t="str">
        <f>MID(E2,81,2)</f>
        <v/>
      </c>
      <c r="AG2" s="32" t="str">
        <f>MID(E2,85,2)</f>
        <v/>
      </c>
      <c r="AH2" s="32" t="str">
        <f>MID(E2,89,2)</f>
        <v/>
      </c>
      <c r="AI2" s="32" t="str">
        <f>MID(E2,93,2)</f>
        <v/>
      </c>
      <c r="AJ2" s="32" t="str">
        <f>MID(E2,97,2)</f>
        <v/>
      </c>
      <c r="AK2" s="32" t="str">
        <f>MID(E2,101,2)</f>
        <v/>
      </c>
      <c r="AL2" s="32" t="str">
        <f>MID(E2,105,2)</f>
        <v/>
      </c>
      <c r="AM2" s="32" t="str">
        <f>MID(E2,109,2)</f>
        <v/>
      </c>
      <c r="AN2" s="32" t="str">
        <f>MID(E2,113,2)</f>
        <v/>
      </c>
      <c r="AO2" s="32" t="str">
        <f>MID(E2,117,2)</f>
        <v/>
      </c>
      <c r="AP2" s="32" t="str">
        <f>MID(E2,121,2)</f>
        <v/>
      </c>
      <c r="AQ2" s="32" t="str">
        <f>MID(E2,125,2)</f>
        <v/>
      </c>
      <c r="AR2" s="32" t="str">
        <f>MID(E2,129,2)</f>
        <v/>
      </c>
      <c r="AS2" s="32" t="str">
        <f>MID(E2,133,2)</f>
        <v/>
      </c>
      <c r="AT2" s="32" t="str">
        <f>MID(E2,137,2)</f>
        <v/>
      </c>
      <c r="AU2" s="32" t="str">
        <f>MID(E2,141,2)</f>
        <v/>
      </c>
      <c r="AV2" s="32" t="str">
        <f>MID(E2,145,2)</f>
        <v/>
      </c>
      <c r="AW2" s="32" t="str">
        <f>MID(E2,149,2)</f>
        <v/>
      </c>
      <c r="AX2" s="32" t="str">
        <f>MID(E2,153,2)</f>
        <v/>
      </c>
      <c r="AY2" s="32" t="str">
        <f>MID(E2,157,2)</f>
        <v/>
      </c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1:71" x14ac:dyDescent="0.2">
      <c r="A3" s="93" t="str">
        <f>CONCATENATE(C2," ",B2,"|",A2,"|",L2)</f>
        <v>0 0|0|&lt;-</v>
      </c>
      <c r="B3" s="93"/>
      <c r="C3" s="93"/>
      <c r="D3" s="93"/>
      <c r="E3" s="93"/>
      <c r="F3" s="93"/>
      <c r="G3" s="93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71" x14ac:dyDescent="0.2">
      <c r="A4" s="93" t="str">
        <f>CONCATENATE(C2," ",B2,"|",A2,"|",M2)</f>
        <v>0 0|0|Se</v>
      </c>
      <c r="B4" s="93"/>
      <c r="C4" s="93"/>
      <c r="D4" s="93"/>
      <c r="E4" s="93"/>
      <c r="F4" s="93"/>
      <c r="G4" s="93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</row>
    <row r="5" spans="1:71" x14ac:dyDescent="0.2">
      <c r="A5" s="93" t="str">
        <f>CONCATENATE(C2," ",B2,"|",A2,"|",N2)</f>
        <v>0 0|0|ct</v>
      </c>
      <c r="B5" s="93"/>
      <c r="C5" s="93"/>
      <c r="D5" s="93"/>
      <c r="E5" s="93"/>
      <c r="F5" s="93"/>
      <c r="G5" s="93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7" t="s">
        <v>13</v>
      </c>
      <c r="Z5" s="37"/>
      <c r="AA5" s="37"/>
      <c r="AB5" s="37"/>
      <c r="AC5" s="37"/>
      <c r="AD5" s="37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71" x14ac:dyDescent="0.2">
      <c r="A6" s="93" t="str">
        <f>CONCATENATE(C2," ",B2,"|",A2,"|",O2)</f>
        <v>0 0|0|ol</v>
      </c>
      <c r="B6" s="93"/>
      <c r="C6" s="93"/>
      <c r="D6" s="93"/>
      <c r="E6" s="93"/>
      <c r="F6" s="93"/>
      <c r="G6" s="93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8"/>
      <c r="Z6" s="38"/>
      <c r="AA6" s="38"/>
      <c r="AB6" s="38"/>
      <c r="AC6" s="38"/>
      <c r="AD6" s="38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spans="1:71" x14ac:dyDescent="0.2">
      <c r="A7" s="93" t="str">
        <f>CONCATENATE(C2," ",B2,"|",A2,"|",P2)</f>
        <v>0 0|0|--</v>
      </c>
      <c r="B7" s="93"/>
      <c r="C7" s="93"/>
      <c r="D7" s="93"/>
      <c r="E7" s="93"/>
      <c r="F7" s="93"/>
      <c r="G7" s="9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9" t="s">
        <v>23</v>
      </c>
      <c r="Z7" s="37" t="s">
        <v>6</v>
      </c>
      <c r="AA7" s="37" t="s">
        <v>6</v>
      </c>
      <c r="AB7" s="38" t="s">
        <v>25</v>
      </c>
      <c r="AC7" s="40"/>
      <c r="AD7" s="40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</row>
    <row r="8" spans="1:71" x14ac:dyDescent="0.2">
      <c r="A8" s="93" t="str">
        <f>CONCATENATE(C2," ",B2,"|",A2,"|",Q2)</f>
        <v>0 0|0|</v>
      </c>
      <c r="B8" s="93"/>
      <c r="C8" s="93"/>
      <c r="D8" s="93"/>
      <c r="E8" s="93"/>
      <c r="F8" s="93"/>
      <c r="G8" s="93"/>
      <c r="Y8" s="39" t="s">
        <v>55</v>
      </c>
      <c r="Z8" s="11" t="s">
        <v>14</v>
      </c>
      <c r="AA8" s="11" t="s">
        <v>15</v>
      </c>
      <c r="AB8" s="20" t="s">
        <v>0</v>
      </c>
      <c r="AC8" s="21"/>
      <c r="AD8" s="21"/>
    </row>
    <row r="9" spans="1:71" x14ac:dyDescent="0.2">
      <c r="A9" s="93" t="str">
        <f>CONCATENATE(C2," ",B2,"|",A2,"|",R2)</f>
        <v>0 0|0|</v>
      </c>
      <c r="B9" s="93"/>
      <c r="C9" s="93"/>
      <c r="D9" s="93"/>
      <c r="E9" s="93"/>
      <c r="F9" s="93"/>
      <c r="G9" s="93"/>
      <c r="Y9" t="s">
        <v>34</v>
      </c>
      <c r="Z9" s="11" t="s">
        <v>16</v>
      </c>
      <c r="AA9" s="11" t="s">
        <v>17</v>
      </c>
      <c r="AB9" s="20"/>
      <c r="AC9" s="22"/>
      <c r="AD9" s="22"/>
    </row>
    <row r="10" spans="1:71" x14ac:dyDescent="0.2">
      <c r="A10" s="93" t="str">
        <f>CONCATENATE(C2," ",B2,"|",A2,"|",S2)</f>
        <v>0 0|0|</v>
      </c>
      <c r="B10" s="93"/>
      <c r="C10" s="93"/>
      <c r="D10" s="93"/>
      <c r="E10" s="93"/>
      <c r="F10" s="93"/>
      <c r="G10" s="93"/>
      <c r="V10" s="23"/>
      <c r="Y10" t="s">
        <v>85</v>
      </c>
      <c r="Z10" s="20"/>
      <c r="AA10" s="24"/>
      <c r="AB10" s="20" t="s">
        <v>26</v>
      </c>
      <c r="AC10" s="22"/>
      <c r="AD10" s="22"/>
    </row>
    <row r="11" spans="1:71" x14ac:dyDescent="0.2">
      <c r="A11" s="93" t="str">
        <f>CONCATENATE(C2," ",B2,"|",A2,"|",T2)</f>
        <v>0 0|0|</v>
      </c>
      <c r="B11" s="93"/>
      <c r="C11" s="93"/>
      <c r="D11" s="93"/>
      <c r="E11" s="93"/>
      <c r="F11" s="93"/>
      <c r="G11" s="93"/>
      <c r="V11" s="23"/>
      <c r="Y11" t="s">
        <v>86</v>
      </c>
      <c r="Z11" s="20"/>
      <c r="AA11" s="20"/>
      <c r="AB11" s="20" t="s">
        <v>27</v>
      </c>
      <c r="AC11" s="22"/>
      <c r="AD11" s="22"/>
    </row>
    <row r="12" spans="1:71" x14ac:dyDescent="0.2">
      <c r="A12" s="93" t="str">
        <f>CONCATENATE(C2," ",B2,"|",A2,"|",U2)</f>
        <v>0 0|0|</v>
      </c>
      <c r="B12" s="93"/>
      <c r="C12" s="93"/>
      <c r="D12" s="93"/>
      <c r="E12" s="93"/>
      <c r="F12" s="93"/>
      <c r="G12" s="93"/>
      <c r="Y12" t="s">
        <v>35</v>
      </c>
      <c r="Z12" s="20"/>
      <c r="AA12" s="20"/>
      <c r="AB12" s="20"/>
      <c r="AC12" s="22"/>
      <c r="AD12" s="22"/>
    </row>
    <row r="13" spans="1:71" x14ac:dyDescent="0.2">
      <c r="A13" s="93" t="str">
        <f>CONCATENATE(C2," ",B2,"|",A2,"|",V2)</f>
        <v>0 0|0|</v>
      </c>
      <c r="B13" s="93"/>
      <c r="C13" s="93"/>
      <c r="D13" s="93"/>
      <c r="E13" s="93"/>
      <c r="F13" s="93"/>
      <c r="G13" s="93"/>
      <c r="Y13" t="s">
        <v>87</v>
      </c>
      <c r="Z13" s="20"/>
      <c r="AA13" s="20"/>
      <c r="AB13" s="20"/>
      <c r="AC13" s="22"/>
      <c r="AD13" s="20"/>
    </row>
    <row r="14" spans="1:71" x14ac:dyDescent="0.2">
      <c r="A14" s="93" t="str">
        <f>CONCATENATE(C2," ",B2,"|",A2,"|",W2)</f>
        <v>0 0|0|</v>
      </c>
      <c r="B14" s="93"/>
      <c r="C14" s="93"/>
      <c r="D14" s="93"/>
      <c r="E14" s="93"/>
      <c r="F14" s="93"/>
      <c r="G14" s="93"/>
      <c r="Y14" t="s">
        <v>49</v>
      </c>
      <c r="Z14" s="20"/>
      <c r="AA14" s="11" t="s">
        <v>6</v>
      </c>
      <c r="AB14" s="11" t="s">
        <v>6</v>
      </c>
      <c r="AC14" s="22"/>
      <c r="AD14" s="20"/>
    </row>
    <row r="15" spans="1:71" x14ac:dyDescent="0.2">
      <c r="A15" s="93" t="str">
        <f>CONCATENATE(C2," ",B2,"|",A2,"|",X2)</f>
        <v>0 0|0|</v>
      </c>
      <c r="B15" s="93"/>
      <c r="C15" s="93"/>
      <c r="D15" s="93"/>
      <c r="E15" s="93"/>
      <c r="F15" s="93"/>
      <c r="G15" s="93"/>
      <c r="Y15" t="s">
        <v>88</v>
      </c>
      <c r="Z15" s="24"/>
      <c r="AA15" s="11" t="s">
        <v>15</v>
      </c>
      <c r="AB15" s="11" t="s">
        <v>17</v>
      </c>
      <c r="AC15" s="22"/>
      <c r="AD15" s="20"/>
    </row>
    <row r="16" spans="1:71" x14ac:dyDescent="0.2">
      <c r="A16" s="36" t="str">
        <f>CONCATENATE(C2," ",B2,"|",A2,"|",Y2)</f>
        <v>0 0|0|</v>
      </c>
      <c r="B16" s="36"/>
      <c r="C16" s="36"/>
      <c r="D16" s="36"/>
      <c r="E16" s="36"/>
      <c r="F16" s="36"/>
      <c r="G16" s="36"/>
      <c r="Y16" t="s">
        <v>89</v>
      </c>
      <c r="Z16" s="20"/>
      <c r="AA16" s="11"/>
      <c r="AB16" s="12"/>
      <c r="AC16" s="22"/>
      <c r="AD16" s="20"/>
    </row>
    <row r="17" spans="1:30" x14ac:dyDescent="0.2">
      <c r="A17" s="36" t="str">
        <f>CONCATENATE(C2," ",B2,"|",A2,"|",Z2)</f>
        <v>0 0|0|</v>
      </c>
      <c r="B17" s="36"/>
      <c r="C17" s="36"/>
      <c r="D17" s="36"/>
      <c r="E17" s="36"/>
      <c r="F17" s="36"/>
      <c r="G17" s="36"/>
      <c r="Y17" t="s">
        <v>41</v>
      </c>
      <c r="Z17" s="20"/>
      <c r="AA17" s="20" t="s">
        <v>6</v>
      </c>
      <c r="AB17" s="20"/>
      <c r="AC17" s="22"/>
      <c r="AD17" s="20"/>
    </row>
    <row r="18" spans="1:30" x14ac:dyDescent="0.2">
      <c r="A18" s="36" t="str">
        <f>CONCATENATE(C2," ",B2,"|",A2,"|",AA2)</f>
        <v>0 0|0|</v>
      </c>
      <c r="B18" s="36"/>
      <c r="C18" s="36"/>
      <c r="D18" s="36"/>
      <c r="E18" s="36"/>
      <c r="F18" s="36"/>
      <c r="G18" s="36"/>
      <c r="Y18" t="s">
        <v>90</v>
      </c>
      <c r="Z18" s="20"/>
      <c r="AA18" s="20" t="s">
        <v>20</v>
      </c>
      <c r="AB18" s="20"/>
      <c r="AC18" s="20"/>
      <c r="AD18" s="20"/>
    </row>
    <row r="19" spans="1:30" x14ac:dyDescent="0.2">
      <c r="A19" s="36" t="str">
        <f>CONCATENATE(C2," ",B2,"|",A2,"|",AB2)</f>
        <v>0 0|0|</v>
      </c>
      <c r="B19" s="36"/>
      <c r="C19" s="36"/>
      <c r="D19" s="36"/>
      <c r="E19" s="36"/>
      <c r="F19" s="36"/>
      <c r="G19" s="36"/>
      <c r="Y19" t="s">
        <v>36</v>
      </c>
      <c r="Z19" s="20"/>
      <c r="AA19" s="20" t="s">
        <v>21</v>
      </c>
      <c r="AB19" s="20"/>
      <c r="AC19" s="20"/>
      <c r="AD19" s="20"/>
    </row>
    <row r="20" spans="1:30" x14ac:dyDescent="0.2">
      <c r="A20" s="36" t="str">
        <f>CONCATENATE(C2," ",B2,"|",A2,"|",AC2)</f>
        <v>0 0|0|</v>
      </c>
      <c r="B20" s="36"/>
      <c r="C20" s="36"/>
      <c r="D20" s="36"/>
      <c r="E20" s="36"/>
      <c r="F20" s="36"/>
      <c r="G20" s="36"/>
      <c r="Y20" t="s">
        <v>37</v>
      </c>
      <c r="Z20" s="24"/>
      <c r="AA20" s="20" t="s">
        <v>31</v>
      </c>
      <c r="AB20" s="20"/>
      <c r="AC20" s="20"/>
      <c r="AD20" s="20"/>
    </row>
    <row r="21" spans="1:30" x14ac:dyDescent="0.2">
      <c r="A21" s="36" t="str">
        <f>CONCATENATE(C2," ",B2,"|",A2,"|",AD2)</f>
        <v>0 0|0|</v>
      </c>
      <c r="B21" s="36"/>
      <c r="C21" s="36"/>
      <c r="D21" s="36"/>
      <c r="E21" s="36"/>
      <c r="F21" s="36"/>
      <c r="G21" s="36"/>
      <c r="Y21" t="s">
        <v>91</v>
      </c>
      <c r="Z21" s="24"/>
      <c r="AA21" s="24"/>
      <c r="AB21" s="20"/>
      <c r="AC21" s="20"/>
      <c r="AD21" s="20"/>
    </row>
    <row r="22" spans="1:30" x14ac:dyDescent="0.2">
      <c r="A22" s="36" t="str">
        <f>CONCATENATE(C2," ",B2,"|",A2,"|",AE2)</f>
        <v>0 0|0|</v>
      </c>
      <c r="B22" s="36"/>
      <c r="C22" s="36"/>
      <c r="D22" s="36"/>
      <c r="E22" s="36"/>
      <c r="F22" s="36"/>
      <c r="G22" s="36"/>
      <c r="Y22" t="s">
        <v>50</v>
      </c>
    </row>
    <row r="23" spans="1:30" x14ac:dyDescent="0.2">
      <c r="A23" s="36" t="str">
        <f>CONCATENATE(C2," ",B2,"|",A2,"|",AF2)</f>
        <v>0 0|0|</v>
      </c>
      <c r="B23" s="36"/>
      <c r="C23" s="36"/>
      <c r="D23" s="36"/>
      <c r="E23" s="36"/>
      <c r="F23" s="36"/>
      <c r="G23" s="36"/>
      <c r="Y23" t="s">
        <v>42</v>
      </c>
    </row>
    <row r="24" spans="1:30" x14ac:dyDescent="0.2">
      <c r="A24" s="36" t="str">
        <f>CONCATENATE(C2," ",B2,"|",A2,"|",AG2)</f>
        <v>0 0|0|</v>
      </c>
      <c r="B24" s="36"/>
      <c r="C24" s="36"/>
      <c r="D24" s="36"/>
      <c r="E24" s="36"/>
      <c r="F24" s="36"/>
      <c r="G24" s="36"/>
      <c r="Y24" t="s">
        <v>43</v>
      </c>
    </row>
    <row r="25" spans="1:30" x14ac:dyDescent="0.2">
      <c r="A25" s="36" t="str">
        <f>CONCATENATE(C2," ",B2,"|",A2,"|",AH2)</f>
        <v>0 0|0|</v>
      </c>
      <c r="B25" s="36"/>
      <c r="C25" s="36"/>
      <c r="D25" s="36"/>
      <c r="E25" s="36"/>
      <c r="F25" s="36"/>
      <c r="G25" s="36"/>
      <c r="Y25" t="s">
        <v>92</v>
      </c>
    </row>
    <row r="26" spans="1:30" x14ac:dyDescent="0.2">
      <c r="A26" s="36" t="str">
        <f>CONCATENATE(C2," ",B2,"|",A2,"|",AI2)</f>
        <v>0 0|0|</v>
      </c>
      <c r="B26" s="36"/>
      <c r="C26" s="36"/>
      <c r="D26" s="36"/>
      <c r="E26" s="36"/>
      <c r="F26" s="36"/>
      <c r="G26" s="36"/>
      <c r="Y26" t="s">
        <v>44</v>
      </c>
    </row>
    <row r="27" spans="1:30" x14ac:dyDescent="0.2">
      <c r="A27" s="36" t="str">
        <f>CONCATENATE(C2," ",B2,"|",A2,"|",AJ2)</f>
        <v>0 0|0|</v>
      </c>
      <c r="B27" s="36"/>
      <c r="C27" s="36"/>
      <c r="D27" s="36"/>
      <c r="E27" s="36"/>
      <c r="F27" s="36"/>
      <c r="G27" s="36"/>
      <c r="Y27" t="s">
        <v>38</v>
      </c>
    </row>
    <row r="28" spans="1:30" x14ac:dyDescent="0.2">
      <c r="A28" s="36" t="str">
        <f>CONCATENATE(C2," ",B2,"|",A2,"|",AK2)</f>
        <v>0 0|0|</v>
      </c>
      <c r="B28" s="36"/>
      <c r="C28" s="36"/>
      <c r="D28" s="36"/>
      <c r="E28" s="36"/>
      <c r="F28" s="36"/>
      <c r="G28" s="36"/>
      <c r="Y28" t="s">
        <v>93</v>
      </c>
    </row>
    <row r="29" spans="1:30" x14ac:dyDescent="0.2">
      <c r="A29" s="36" t="str">
        <f>CONCATENATE(C2," ",B2,"|",A2,"|",AL2)</f>
        <v>0 0|0|</v>
      </c>
      <c r="B29" s="36"/>
      <c r="C29" s="36"/>
      <c r="D29" s="36"/>
      <c r="E29" s="36"/>
      <c r="F29" s="36"/>
      <c r="G29" s="36"/>
      <c r="Y29" t="s">
        <v>94</v>
      </c>
    </row>
    <row r="30" spans="1:30" x14ac:dyDescent="0.2">
      <c r="A30" s="36" t="str">
        <f>CONCATENATE(C2," ",B2,"|",A2,"|",AM2)</f>
        <v>0 0|0|</v>
      </c>
      <c r="B30" s="36"/>
      <c r="C30" s="36"/>
      <c r="D30" s="36"/>
      <c r="E30" s="36"/>
      <c r="F30" s="36"/>
      <c r="G30" s="36"/>
      <c r="Y30" t="s">
        <v>95</v>
      </c>
    </row>
    <row r="31" spans="1:30" x14ac:dyDescent="0.2">
      <c r="A31" s="36" t="str">
        <f>CONCATENATE(C2," ",B2,"|",A2,"|",AN2)</f>
        <v>0 0|0|</v>
      </c>
      <c r="B31" s="36"/>
      <c r="C31" s="36"/>
      <c r="D31" s="36"/>
      <c r="E31" s="36"/>
      <c r="F31" s="36"/>
      <c r="G31" s="36"/>
      <c r="Y31" t="s">
        <v>82</v>
      </c>
    </row>
    <row r="32" spans="1:30" x14ac:dyDescent="0.2">
      <c r="A32" s="36" t="str">
        <f>CONCATENATE(C2," ",B2,"|",A2,"|",AO2)</f>
        <v>0 0|0|</v>
      </c>
      <c r="B32" s="36"/>
      <c r="C32" s="36"/>
      <c r="D32" s="36"/>
      <c r="E32" s="36"/>
      <c r="F32" s="36"/>
      <c r="G32" s="36"/>
      <c r="Y32" t="s">
        <v>45</v>
      </c>
    </row>
    <row r="33" spans="1:25" x14ac:dyDescent="0.2">
      <c r="A33" s="55"/>
      <c r="B33" s="55"/>
      <c r="C33" s="55"/>
      <c r="D33" s="55"/>
      <c r="E33" s="55"/>
      <c r="F33" s="55"/>
      <c r="G33" s="55"/>
      <c r="Y33" t="s">
        <v>46</v>
      </c>
    </row>
    <row r="34" spans="1:25" x14ac:dyDescent="0.2">
      <c r="A34" s="55"/>
      <c r="B34" s="55"/>
      <c r="C34" s="55"/>
      <c r="D34" s="55"/>
      <c r="E34" s="55"/>
      <c r="F34" s="55"/>
      <c r="G34" s="55"/>
      <c r="Y34" t="s">
        <v>96</v>
      </c>
    </row>
    <row r="35" spans="1:25" x14ac:dyDescent="0.2">
      <c r="A35" s="55"/>
      <c r="B35" s="55"/>
      <c r="C35" s="55"/>
      <c r="D35" s="55"/>
      <c r="E35" s="55"/>
      <c r="F35" s="55"/>
      <c r="G35" s="55"/>
      <c r="Y35" t="s">
        <v>97</v>
      </c>
    </row>
    <row r="36" spans="1:25" x14ac:dyDescent="0.2">
      <c r="A36" s="55"/>
      <c r="B36" s="55"/>
      <c r="C36" s="55"/>
      <c r="D36" s="55"/>
      <c r="E36" s="55"/>
      <c r="F36" s="55"/>
      <c r="G36" s="55"/>
      <c r="Y36" t="s">
        <v>98</v>
      </c>
    </row>
    <row r="37" spans="1:25" x14ac:dyDescent="0.2">
      <c r="A37" s="55"/>
      <c r="B37" s="55"/>
      <c r="C37" s="55"/>
      <c r="D37" s="55"/>
      <c r="E37" s="55"/>
      <c r="F37" s="55"/>
      <c r="G37" s="55"/>
      <c r="Y37" t="s">
        <v>51</v>
      </c>
    </row>
    <row r="38" spans="1:25" x14ac:dyDescent="0.2">
      <c r="A38" s="55"/>
      <c r="B38" s="55"/>
      <c r="C38" s="55"/>
      <c r="D38" s="55"/>
      <c r="E38" s="55"/>
      <c r="F38" s="55"/>
      <c r="G38" s="55"/>
      <c r="Y38" t="s">
        <v>39</v>
      </c>
    </row>
    <row r="39" spans="1:25" x14ac:dyDescent="0.2">
      <c r="A39" s="55"/>
      <c r="B39" s="55"/>
      <c r="C39" s="55"/>
      <c r="D39" s="55"/>
      <c r="E39" s="55"/>
      <c r="F39" s="55"/>
      <c r="G39" s="55"/>
      <c r="Y39" t="s">
        <v>52</v>
      </c>
    </row>
    <row r="40" spans="1:25" x14ac:dyDescent="0.2">
      <c r="A40" s="55"/>
      <c r="B40" s="55"/>
      <c r="C40" s="55"/>
      <c r="D40" s="55"/>
      <c r="E40" s="55"/>
      <c r="F40" s="55"/>
      <c r="G40" s="55"/>
      <c r="Y40" t="s">
        <v>99</v>
      </c>
    </row>
    <row r="41" spans="1:25" x14ac:dyDescent="0.2">
      <c r="A41" s="55"/>
      <c r="B41" s="55"/>
      <c r="C41" s="55"/>
      <c r="D41" s="55"/>
      <c r="E41" s="55"/>
      <c r="F41" s="55"/>
      <c r="G41" s="55"/>
      <c r="Y41" t="s">
        <v>100</v>
      </c>
    </row>
    <row r="42" spans="1:25" x14ac:dyDescent="0.2">
      <c r="A42" s="55"/>
      <c r="B42" s="55"/>
      <c r="C42" s="55"/>
      <c r="D42" s="55"/>
      <c r="E42" s="55"/>
      <c r="F42" s="55"/>
      <c r="G42" s="55"/>
      <c r="Y42" t="s">
        <v>101</v>
      </c>
    </row>
    <row r="43" spans="1:25" x14ac:dyDescent="0.2">
      <c r="A43" s="55"/>
      <c r="B43" s="55"/>
      <c r="C43" s="55"/>
      <c r="D43" s="55"/>
      <c r="E43" s="55"/>
      <c r="F43" s="55"/>
      <c r="G43" s="55"/>
      <c r="Y43" t="s">
        <v>102</v>
      </c>
    </row>
    <row r="44" spans="1:25" x14ac:dyDescent="0.2">
      <c r="A44" s="55"/>
      <c r="B44" s="55"/>
      <c r="C44" s="55"/>
      <c r="D44" s="55"/>
      <c r="E44" s="55"/>
      <c r="F44" s="55"/>
      <c r="G44" s="55"/>
      <c r="Y44" t="s">
        <v>83</v>
      </c>
    </row>
    <row r="45" spans="1:25" x14ac:dyDescent="0.2">
      <c r="A45" s="55"/>
      <c r="B45" s="55"/>
      <c r="C45" s="55"/>
      <c r="D45" s="55"/>
      <c r="E45" s="55"/>
      <c r="F45" s="55"/>
      <c r="G45" s="55"/>
      <c r="Y45" t="s">
        <v>103</v>
      </c>
    </row>
    <row r="46" spans="1:25" x14ac:dyDescent="0.2">
      <c r="A46" s="55"/>
      <c r="B46" s="55"/>
      <c r="C46" s="55"/>
      <c r="D46" s="55"/>
      <c r="E46" s="55"/>
      <c r="F46" s="55"/>
      <c r="G46" s="55"/>
      <c r="Y46" t="s">
        <v>40</v>
      </c>
    </row>
    <row r="47" spans="1:25" x14ac:dyDescent="0.2">
      <c r="A47" s="55"/>
      <c r="B47" s="55"/>
      <c r="C47" s="55"/>
      <c r="D47" s="55"/>
      <c r="E47" s="55"/>
      <c r="F47" s="55"/>
      <c r="G47" s="55"/>
      <c r="Y47" t="s">
        <v>47</v>
      </c>
    </row>
    <row r="48" spans="1:25" x14ac:dyDescent="0.2">
      <c r="A48" s="55"/>
      <c r="B48" s="55"/>
      <c r="C48" s="55"/>
      <c r="D48" s="55"/>
      <c r="E48" s="55"/>
      <c r="F48" s="55"/>
      <c r="G48" s="55"/>
      <c r="Y48" t="s">
        <v>48</v>
      </c>
    </row>
    <row r="49" spans="1:25" x14ac:dyDescent="0.2">
      <c r="A49" s="55"/>
      <c r="B49" s="55"/>
      <c r="C49" s="55"/>
      <c r="D49" s="55"/>
      <c r="E49" s="55"/>
      <c r="F49" s="55"/>
      <c r="G49" s="55"/>
      <c r="Y49" t="s">
        <v>104</v>
      </c>
    </row>
    <row r="50" spans="1:25" x14ac:dyDescent="0.2">
      <c r="A50" s="55"/>
      <c r="B50" s="55"/>
      <c r="C50" s="55"/>
      <c r="D50" s="55"/>
      <c r="E50" s="55"/>
      <c r="F50" s="55"/>
      <c r="G50" s="55"/>
      <c r="Y50" s="23" t="s">
        <v>54</v>
      </c>
    </row>
    <row r="51" spans="1:25" x14ac:dyDescent="0.2">
      <c r="A51" s="36" t="str">
        <f>CONCATENATE(C2," ",B2,"|",A2,"|",AP2)</f>
        <v>0 0|0|</v>
      </c>
      <c r="B51" s="36"/>
      <c r="C51" s="36"/>
      <c r="D51" s="36"/>
      <c r="E51" s="36"/>
      <c r="F51" s="36"/>
      <c r="G51" s="36"/>
    </row>
    <row r="52" spans="1:25" x14ac:dyDescent="0.2">
      <c r="A52" s="36" t="str">
        <f>CONCATENATE(C2," ",B2,"|",A2,"|",AQ2)</f>
        <v>0 0|0|</v>
      </c>
      <c r="B52" s="36"/>
      <c r="C52" s="36"/>
      <c r="D52" s="36"/>
      <c r="E52" s="36"/>
      <c r="F52" s="36"/>
      <c r="G52" s="36"/>
      <c r="Y52" s="23" t="s">
        <v>57</v>
      </c>
    </row>
    <row r="53" spans="1:25" x14ac:dyDescent="0.2">
      <c r="A53" s="36" t="str">
        <f>CONCATENATE(C2," ",B2,"|",A2,"|",AR2)</f>
        <v>0 0|0|</v>
      </c>
      <c r="B53" s="36"/>
      <c r="C53" s="36"/>
      <c r="D53" s="36"/>
      <c r="E53" s="36"/>
      <c r="F53" s="36"/>
      <c r="G53" s="36"/>
      <c r="Y53" s="23" t="s">
        <v>75</v>
      </c>
    </row>
    <row r="54" spans="1:25" x14ac:dyDescent="0.2">
      <c r="A54" s="36" t="str">
        <f>CONCATENATE(C2," ",B2,"|",A2,"|",AS2)</f>
        <v>0 0|0|</v>
      </c>
      <c r="B54" s="36"/>
      <c r="C54" s="36"/>
      <c r="D54" s="36"/>
      <c r="E54" s="36"/>
      <c r="F54" s="36"/>
      <c r="G54" s="36"/>
      <c r="Y54" s="23" t="s">
        <v>59</v>
      </c>
    </row>
    <row r="55" spans="1:25" x14ac:dyDescent="0.2">
      <c r="A55" s="36" t="str">
        <f>CONCATENATE(C2," ",B2,"|",A2,"|",AT2)</f>
        <v>0 0|0|</v>
      </c>
      <c r="B55" s="36"/>
      <c r="C55" s="36"/>
      <c r="D55" s="36"/>
      <c r="E55" s="36"/>
      <c r="F55" s="36"/>
      <c r="G55" s="36"/>
      <c r="Y55" s="23" t="s">
        <v>60</v>
      </c>
    </row>
    <row r="56" spans="1:25" x14ac:dyDescent="0.2">
      <c r="A56" s="36" t="str">
        <f>CONCATENATE(C2," ",B2,"|",A2,"|",AU2)</f>
        <v>0 0|0|</v>
      </c>
      <c r="B56" s="36"/>
      <c r="C56" s="36"/>
      <c r="D56" s="36"/>
      <c r="E56" s="36"/>
      <c r="F56" s="36"/>
      <c r="G56" s="36"/>
      <c r="Y56" s="23" t="s">
        <v>61</v>
      </c>
    </row>
    <row r="57" spans="1:25" x14ac:dyDescent="0.2">
      <c r="A57" s="36" t="str">
        <f>CONCATENATE(C2," ",B2,"|",A2,"|",AV2)</f>
        <v>0 0|0|</v>
      </c>
      <c r="B57" s="36"/>
      <c r="C57" s="36"/>
      <c r="D57" s="36"/>
      <c r="E57" s="36"/>
      <c r="F57" s="36"/>
      <c r="G57" s="36"/>
      <c r="Y57" s="23" t="s">
        <v>62</v>
      </c>
    </row>
    <row r="58" spans="1:25" x14ac:dyDescent="0.2">
      <c r="A58" s="36" t="str">
        <f>CONCATENATE(C2," ",B2,"|",A2,"|",AW2)</f>
        <v>0 0|0|</v>
      </c>
      <c r="B58" s="36"/>
      <c r="C58" s="36"/>
      <c r="D58" s="36"/>
      <c r="E58" s="36"/>
      <c r="F58" s="36"/>
      <c r="G58" s="36"/>
      <c r="Y58" s="23" t="s">
        <v>63</v>
      </c>
    </row>
    <row r="59" spans="1:25" x14ac:dyDescent="0.2">
      <c r="A59" s="36" t="str">
        <f>CONCATENATE(C2," ",B2,"|",A2,"|",AX2)</f>
        <v>0 0|0|</v>
      </c>
      <c r="B59" s="36"/>
      <c r="C59" s="36"/>
      <c r="D59" s="36"/>
      <c r="E59" s="36"/>
      <c r="F59" s="36"/>
      <c r="G59" s="36"/>
      <c r="Y59" s="23" t="s">
        <v>64</v>
      </c>
    </row>
    <row r="60" spans="1:25" x14ac:dyDescent="0.2">
      <c r="A60" s="36" t="str">
        <f>CONCATENATE(C2," ",B2,"|",A2,"|",AY2)</f>
        <v>0 0|0|</v>
      </c>
      <c r="B60" s="32"/>
      <c r="C60" s="32"/>
      <c r="D60" s="32"/>
      <c r="E60" s="32"/>
      <c r="F60" s="32"/>
      <c r="G60" s="32"/>
      <c r="Y60" s="23" t="s">
        <v>65</v>
      </c>
    </row>
    <row r="61" spans="1:25" x14ac:dyDescent="0.2">
      <c r="Y61" s="23" t="s">
        <v>66</v>
      </c>
    </row>
    <row r="62" spans="1:25" x14ac:dyDescent="0.2">
      <c r="Y62" s="23" t="s">
        <v>105</v>
      </c>
    </row>
    <row r="63" spans="1:25" x14ac:dyDescent="0.2">
      <c r="Y63" s="23" t="s">
        <v>67</v>
      </c>
    </row>
    <row r="64" spans="1:25" x14ac:dyDescent="0.2">
      <c r="Y64" s="23" t="s">
        <v>68</v>
      </c>
    </row>
    <row r="65" spans="25:25" x14ac:dyDescent="0.2">
      <c r="Y65" s="23" t="s">
        <v>69</v>
      </c>
    </row>
    <row r="66" spans="25:25" x14ac:dyDescent="0.2">
      <c r="Y66" s="23" t="s">
        <v>106</v>
      </c>
    </row>
    <row r="67" spans="25:25" x14ac:dyDescent="0.2">
      <c r="Y67" s="23" t="s">
        <v>107</v>
      </c>
    </row>
    <row r="68" spans="25:25" x14ac:dyDescent="0.2">
      <c r="Y68" s="23" t="s">
        <v>108</v>
      </c>
    </row>
    <row r="69" spans="25:25" x14ac:dyDescent="0.2">
      <c r="Y69" s="23" t="s">
        <v>109</v>
      </c>
    </row>
    <row r="70" spans="25:25" x14ac:dyDescent="0.2">
      <c r="Y70" s="23" t="s">
        <v>110</v>
      </c>
    </row>
    <row r="71" spans="25:25" x14ac:dyDescent="0.2">
      <c r="Y71" s="23" t="s">
        <v>111</v>
      </c>
    </row>
    <row r="72" spans="25:25" x14ac:dyDescent="0.2">
      <c r="Y72" s="23" t="s">
        <v>113</v>
      </c>
    </row>
    <row r="73" spans="25:25" x14ac:dyDescent="0.2">
      <c r="Y73" s="23" t="s">
        <v>84</v>
      </c>
    </row>
    <row r="74" spans="25:25" x14ac:dyDescent="0.2">
      <c r="Y74" s="23" t="s">
        <v>70</v>
      </c>
    </row>
    <row r="75" spans="25:25" x14ac:dyDescent="0.2">
      <c r="Y75" s="23" t="s">
        <v>71</v>
      </c>
    </row>
    <row r="76" spans="25:25" x14ac:dyDescent="0.2">
      <c r="Y76" s="23" t="s">
        <v>72</v>
      </c>
    </row>
    <row r="77" spans="25:25" x14ac:dyDescent="0.2">
      <c r="Y77" s="23" t="s">
        <v>73</v>
      </c>
    </row>
    <row r="78" spans="25:25" x14ac:dyDescent="0.2">
      <c r="Y78" s="23" t="s">
        <v>74</v>
      </c>
    </row>
    <row r="82" spans="1:2" x14ac:dyDescent="0.2">
      <c r="A82" s="31"/>
      <c r="B82" s="23"/>
    </row>
    <row r="83" spans="1:2" x14ac:dyDescent="0.2">
      <c r="A83" s="32"/>
      <c r="B83" s="23"/>
    </row>
  </sheetData>
  <sheetProtection selectLockedCells="1"/>
  <mergeCells count="14">
    <mergeCell ref="F1:H1"/>
    <mergeCell ref="A12:G12"/>
    <mergeCell ref="A13:G13"/>
    <mergeCell ref="A14:G14"/>
    <mergeCell ref="A15:G15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conditionalFormatting sqref="F2:H2">
    <cfRule type="expression" dxfId="0" priority="1" stopIfTrue="1">
      <formula>AND($I$2&lt;&gt;"Research Activity data",$I$2&lt;&gt;"Research Income data",$I$2&lt;&gt;"Both Research Activity data and Research Income data")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Sage User Access</vt:lpstr>
      <vt:lpstr>SysAdmin Use Only</vt:lpstr>
      <vt:lpstr>LOOKUPS</vt:lpstr>
      <vt:lpstr>'Sage User Access'!Print_Area</vt:lpstr>
      <vt:lpstr>Purchase_Reqs_Approval_Limit</vt:lpstr>
      <vt:lpstr>Select_Add</vt:lpstr>
      <vt:lpstr>Select_Add_Remove</vt:lpstr>
      <vt:lpstr>Select_company</vt:lpstr>
      <vt:lpstr>Select_GL_Journal_Limit</vt:lpstr>
      <vt:lpstr>Select_Purchasing_Approval_Limit</vt:lpstr>
      <vt:lpstr>Select_Remove</vt:lpstr>
      <vt:lpstr>Select_Reports</vt:lpstr>
      <vt:lpstr>Select_Research_Activity</vt:lpstr>
      <vt:lpstr>Select_Research_Income</vt:lpstr>
      <vt:lpstr>Select_role</vt:lpstr>
      <vt:lpstr>Select_Type_of_Request</vt:lpstr>
      <vt:lpstr>Select_Yes_No</vt:lpstr>
      <vt:lpstr>Type_of_Request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Blumenow</dc:creator>
  <cp:lastModifiedBy>Olga Balcerzyk</cp:lastModifiedBy>
  <cp:lastPrinted>2012-03-14T12:05:33Z</cp:lastPrinted>
  <dcterms:created xsi:type="dcterms:W3CDTF">1999-07-26T09:15:57Z</dcterms:created>
  <dcterms:modified xsi:type="dcterms:W3CDTF">2021-04-13T12:04:39Z</dcterms:modified>
</cp:coreProperties>
</file>